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LSYM004384\Desktop\✔零食有鸣&amp;仓储物流中心2025年全国承运商招标项目\议价文件\"/>
    </mc:Choice>
  </mc:AlternateContent>
  <xr:revisionPtr revIDLastSave="0" documentId="13_ncr:1_{8F876D67-0AC2-48DC-B631-2768A00D77D5}" xr6:coauthVersionLast="36" xr6:coauthVersionMax="36" xr10:uidLastSave="{00000000-0000-0000-0000-000000000000}"/>
  <bookViews>
    <workbookView xWindow="0" yWindow="0" windowWidth="28800" windowHeight="11680" xr2:uid="{00000000-000D-0000-FFFF-FFFF00000000}"/>
  </bookViews>
  <sheets>
    <sheet name="2025KPI考核" sheetId="6" r:id="rId1"/>
    <sheet name="汇总统计表" sheetId="9" r:id="rId2"/>
    <sheet name="2025投诉明细" sheetId="7" r:id="rId3"/>
  </sheets>
  <definedNames>
    <definedName name="_xlnm._FilterDatabase" localSheetId="0" hidden="1">'2025KPI考核'!$A$8:$I$8</definedName>
  </definedNames>
  <calcPr calcId="191029"/>
</workbook>
</file>

<file path=xl/calcChain.xml><?xml version="1.0" encoding="utf-8"?>
<calcChain xmlns="http://schemas.openxmlformats.org/spreadsheetml/2006/main">
  <c r="Q15" i="9" l="1"/>
  <c r="P15" i="9"/>
  <c r="N15" i="9"/>
  <c r="M15" i="9"/>
  <c r="K15" i="9"/>
  <c r="J15" i="9"/>
  <c r="I15" i="9"/>
  <c r="H15" i="9"/>
  <c r="G15" i="9"/>
  <c r="D15" i="9"/>
  <c r="C15" i="9"/>
  <c r="Q12" i="9"/>
  <c r="P12" i="9"/>
  <c r="N12" i="9"/>
  <c r="M12" i="9"/>
  <c r="K12" i="9"/>
  <c r="J12" i="9"/>
  <c r="I12" i="9"/>
  <c r="H12" i="9"/>
  <c r="G12" i="9"/>
  <c r="D12" i="9"/>
  <c r="C12" i="9"/>
  <c r="Q11" i="9"/>
  <c r="I11" i="9"/>
  <c r="Q10" i="9"/>
  <c r="L10" i="9"/>
  <c r="K10" i="9"/>
  <c r="Q9" i="9"/>
  <c r="P9" i="9"/>
  <c r="N9" i="9"/>
  <c r="M9" i="9"/>
  <c r="K9" i="9"/>
  <c r="J9" i="9"/>
  <c r="I9" i="9"/>
  <c r="H9" i="9"/>
  <c r="G9" i="9"/>
  <c r="D9" i="9"/>
  <c r="C9" i="9"/>
  <c r="Q7" i="9"/>
  <c r="N7" i="9"/>
  <c r="K7" i="9"/>
  <c r="Q6" i="9"/>
  <c r="P6" i="9"/>
  <c r="O6" i="9"/>
  <c r="N6" i="9"/>
  <c r="M6" i="9"/>
  <c r="L6" i="9"/>
  <c r="K6" i="9"/>
  <c r="J6" i="9"/>
  <c r="I6" i="9"/>
  <c r="F6" i="9"/>
  <c r="E6" i="9"/>
  <c r="C6" i="9"/>
  <c r="Q5" i="9"/>
  <c r="P5" i="9"/>
  <c r="O5" i="9"/>
  <c r="N5" i="9"/>
  <c r="M5" i="9"/>
  <c r="L5" i="9"/>
  <c r="K5" i="9"/>
  <c r="J5" i="9"/>
  <c r="I5" i="9"/>
  <c r="F5" i="9"/>
  <c r="E5" i="9"/>
  <c r="C5" i="9"/>
  <c r="I17" i="6"/>
</calcChain>
</file>

<file path=xl/sharedStrings.xml><?xml version="1.0" encoding="utf-8"?>
<sst xmlns="http://schemas.openxmlformats.org/spreadsheetml/2006/main" count="154" uniqueCount="113">
  <si>
    <t>序号</t>
  </si>
  <si>
    <t>项目</t>
  </si>
  <si>
    <t>考核内容</t>
  </si>
  <si>
    <t>权重</t>
  </si>
  <si>
    <t>KPI考核计算方式</t>
  </si>
  <si>
    <t>目标值</t>
  </si>
  <si>
    <t>考核标准</t>
  </si>
  <si>
    <t>完成情况</t>
  </si>
  <si>
    <t>得分</t>
  </si>
  <si>
    <t>配送准时性</t>
  </si>
  <si>
    <t>准时率</t>
  </si>
  <si>
    <t>准时率=准时配送门店次数÷总配送门店次数*100%</t>
  </si>
  <si>
    <t>KPI≥99.7%，得30分
99.5%≤KPI＜99.7%，得20分
99%≤KPI＜99.5%，得10分
      KPI＜99%，得0分</t>
  </si>
  <si>
    <t>发货准时率</t>
  </si>
  <si>
    <t>T+1时效门店在各仓既定的时间内未完成发运车次/T+1时效门店总车次</t>
  </si>
  <si>
    <t>KPI≥99.7%，得20分
99.5%≤KPI＜99.7%，得10分
      KPI＜99.5%，得0分</t>
  </si>
  <si>
    <t>服务质量</t>
  </si>
  <si>
    <t>投诉率</t>
  </si>
  <si>
    <t>投诉率=客户投诉次数÷所承运货物的总次数*100%</t>
  </si>
  <si>
    <t>KPI&lt;0.1%，得20分
0.1%≤KPI＜0.15%，得15分
0.15%&lt;KPI≤0.2%，得10分
KPI&gt;0.2%，得0分</t>
  </si>
  <si>
    <t>配送完成</t>
  </si>
  <si>
    <t>完成率</t>
  </si>
  <si>
    <t>配送完成率=当日未完成配送门店数÷总配送门数*100%</t>
  </si>
  <si>
    <t>KPI≥99.9%，得20分
99.7%≤KPI＜99.9%，得15分
99.5%≤KPI＜99.7%，得10分
      KPI＜97%，得0分</t>
  </si>
  <si>
    <t>货物破损</t>
  </si>
  <si>
    <t>破损率</t>
  </si>
  <si>
    <t>破损率=每月承运货物残损件数÷每月承运货物总件数*100%</t>
  </si>
  <si>
    <t>KPI&lt;0.01%，得10分
0.01%≤KPI＜0.015%，得8分
0.015%&lt;KPI≤0.02%，得5分
KPI&gt;0.02%，得0分</t>
  </si>
  <si>
    <t>作业规范</t>
  </si>
  <si>
    <t>退货时效</t>
  </si>
  <si>
    <t>扣分项</t>
  </si>
  <si>
    <t>未在对应的时效内带回退货商品</t>
  </si>
  <si>
    <t>/</t>
  </si>
  <si>
    <t>出现一次扣2分
出现二次扣4分
出现三次扣10分</t>
  </si>
  <si>
    <t>回单时效</t>
  </si>
  <si>
    <t>未在对应的时效内带回退回执单</t>
  </si>
  <si>
    <t>新店配送</t>
  </si>
  <si>
    <t>未按要求执行新开门店配送</t>
  </si>
  <si>
    <t>货物交接</t>
  </si>
  <si>
    <t>不配合门店清点数量、未满足门店合理需求、不卸货到门店门口</t>
  </si>
  <si>
    <t>物资管理</t>
  </si>
  <si>
    <t>托盘、周转筐未按要求退回仓库</t>
  </si>
  <si>
    <t>装卸货规范</t>
  </si>
  <si>
    <t>装货、卸货不规范，扔抛货物、踩踏坐踢货物等</t>
  </si>
  <si>
    <t>行为规范</t>
  </si>
  <si>
    <t>严重违规</t>
  </si>
  <si>
    <t>1、在门店、库房打架、偷盗、出现安全事故、诱惑、贿赂零食有鸣员工、门店员工</t>
  </si>
  <si>
    <t>月底绩效为0</t>
  </si>
  <si>
    <t>2、因乙方过错原因直接造成门店、消费者在媒体或其它传媒载体对甲方造成负面影响等严重投诉</t>
  </si>
  <si>
    <t>汇总</t>
  </si>
  <si>
    <t>月度考核得分</t>
  </si>
  <si>
    <t>A级</t>
  </si>
  <si>
    <t>总分≥95分</t>
  </si>
  <si>
    <t>适当扩大合作范围、增加货运量、适当考虑缩短结款期</t>
  </si>
  <si>
    <t>B级</t>
  </si>
  <si>
    <t>85分﹤总分≤95分</t>
  </si>
  <si>
    <t>保持现有服务水平,期待更优运作质量</t>
  </si>
  <si>
    <t>C级</t>
  </si>
  <si>
    <t>75分﹤总分≤85分</t>
  </si>
  <si>
    <t>采用减少货量，直至承运商的运营和服务质量得到明显的改善</t>
  </si>
  <si>
    <t>D级</t>
  </si>
  <si>
    <t>65分﹤总分≤75分</t>
  </si>
  <si>
    <t>暂停发货，要求提供承运商服务整改方案，并且限期进行整改</t>
  </si>
  <si>
    <t>淘汰</t>
  </si>
  <si>
    <t>65分＞总分</t>
  </si>
  <si>
    <t>根据其对公司经营状况的影响程度，进行淘汰处理</t>
  </si>
  <si>
    <t>***仓承运商配送质量汇总</t>
  </si>
  <si>
    <t>月份</t>
  </si>
  <si>
    <t>承运商</t>
  </si>
  <si>
    <t>配送数据</t>
  </si>
  <si>
    <t>考核指标</t>
  </si>
  <si>
    <t>配送门店</t>
  </si>
  <si>
    <t>配送量</t>
  </si>
  <si>
    <t>延误</t>
  </si>
  <si>
    <t>门店投诉</t>
  </si>
  <si>
    <t>破损</t>
  </si>
  <si>
    <t>次数</t>
  </si>
  <si>
    <t>占比</t>
  </si>
  <si>
    <t>托</t>
  </si>
  <si>
    <t>件</t>
  </si>
  <si>
    <t>托占比</t>
  </si>
  <si>
    <t>件占比</t>
  </si>
  <si>
    <t>散件折算（方）</t>
  </si>
  <si>
    <t>件数</t>
  </si>
  <si>
    <t>总计</t>
  </si>
  <si>
    <t>均值</t>
  </si>
  <si>
    <t>1月</t>
  </si>
  <si>
    <t>干线</t>
  </si>
  <si>
    <t>合计</t>
  </si>
  <si>
    <t>2月</t>
  </si>
  <si>
    <t>3月</t>
  </si>
  <si>
    <t>门店</t>
  </si>
  <si>
    <t>配送仓库</t>
  </si>
  <si>
    <t>日期</t>
  </si>
  <si>
    <t>咨询类型</t>
  </si>
  <si>
    <t>问题端</t>
  </si>
  <si>
    <t>岗位</t>
  </si>
  <si>
    <t>责任人</t>
  </si>
  <si>
    <t>咨询问题</t>
  </si>
  <si>
    <t>处理问题步骤</t>
  </si>
  <si>
    <t>处理回复结果</t>
  </si>
  <si>
    <t>处理状态</t>
  </si>
  <si>
    <t>处理时效</t>
  </si>
  <si>
    <t>处理人</t>
  </si>
  <si>
    <t>是否出错</t>
  </si>
  <si>
    <t>承运商超时赔付门店运费</t>
  </si>
  <si>
    <t>处理完成</t>
  </si>
  <si>
    <t>否</t>
  </si>
  <si>
    <t>承运商单独叫货拉拉配送到店</t>
  </si>
  <si>
    <r>
      <t>***仓2025年*月承</t>
    </r>
    <r>
      <rPr>
        <b/>
        <sz val="20"/>
        <color theme="1"/>
        <rFont val="宋体"/>
        <charset val="134"/>
      </rPr>
      <t>运商KPI考核表</t>
    </r>
    <phoneticPr fontId="10" type="noConversion"/>
  </si>
  <si>
    <t>XX公司</t>
    <phoneticPr fontId="10" type="noConversion"/>
  </si>
  <si>
    <t>XX分钟</t>
    <phoneticPr fontId="10" type="noConversion"/>
  </si>
  <si>
    <t>XX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</si>
</sst>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8" formatCode="yyyy/m/d;@"/>
    <numFmt numFmtId="179" formatCode="0.0_ "/>
    <numFmt numFmtId="180" formatCode="0.00_ "/>
    <numFmt numFmtId="181" formatCode="0.000%"/>
  </numFmts>
  <fonts count="15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4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9" fontId="4" fillId="3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10" fontId="4" fillId="3" borderId="3" xfId="1" applyNumberFormat="1" applyFont="1" applyFill="1" applyBorder="1" applyAlignment="1">
      <alignment horizontal="center" vertical="center"/>
    </xf>
    <xf numFmtId="180" fontId="4" fillId="3" borderId="3" xfId="0" applyNumberFormat="1" applyFont="1" applyFill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0" fontId="3" fillId="0" borderId="3" xfId="1" applyNumberFormat="1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179" fontId="3" fillId="4" borderId="3" xfId="0" applyNumberFormat="1" applyFont="1" applyFill="1" applyBorder="1" applyAlignment="1">
      <alignment horizontal="center" vertical="center"/>
    </xf>
    <xf numFmtId="10" fontId="3" fillId="4" borderId="3" xfId="1" applyNumberFormat="1" applyFont="1" applyFill="1" applyBorder="1" applyAlignment="1">
      <alignment horizontal="center" vertical="center"/>
    </xf>
    <xf numFmtId="10" fontId="3" fillId="4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181" fontId="4" fillId="3" borderId="3" xfId="1" applyNumberFormat="1" applyFont="1" applyFill="1" applyBorder="1" applyAlignment="1">
      <alignment horizontal="center" vertical="center"/>
    </xf>
    <xf numFmtId="181" fontId="3" fillId="0" borderId="3" xfId="1" applyNumberFormat="1" applyFont="1" applyBorder="1" applyAlignment="1">
      <alignment horizontal="center" vertical="center"/>
    </xf>
    <xf numFmtId="181" fontId="3" fillId="4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1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I5" sqref="I5"/>
    </sheetView>
  </sheetViews>
  <sheetFormatPr defaultColWidth="9" defaultRowHeight="14" x14ac:dyDescent="0.25"/>
  <cols>
    <col min="1" max="1" width="6.90625" style="1" customWidth="1"/>
    <col min="2" max="3" width="16.26953125" style="1" customWidth="1"/>
    <col min="4" max="4" width="9.26953125" style="1" customWidth="1"/>
    <col min="5" max="5" width="39.54296875" style="1" customWidth="1"/>
    <col min="6" max="6" width="8.453125" style="1" customWidth="1"/>
    <col min="7" max="7" width="29.81640625" style="24" customWidth="1"/>
    <col min="8" max="8" width="18.08984375" style="1" customWidth="1"/>
    <col min="9" max="9" width="18.26953125" style="1" customWidth="1"/>
    <col min="10" max="16384" width="9" style="1"/>
  </cols>
  <sheetData>
    <row r="1" spans="1:10" ht="25.5" x14ac:dyDescent="0.25">
      <c r="A1" s="49" t="s">
        <v>109</v>
      </c>
      <c r="B1" s="36"/>
      <c r="C1" s="36"/>
      <c r="D1" s="36"/>
      <c r="E1" s="36"/>
      <c r="F1" s="36"/>
      <c r="G1" s="36"/>
      <c r="H1" s="36"/>
      <c r="I1" s="36"/>
    </row>
    <row r="2" spans="1:10" ht="30" customHeight="1" x14ac:dyDescent="0.25">
      <c r="A2" s="38" t="s">
        <v>0</v>
      </c>
      <c r="B2" s="38" t="s">
        <v>1</v>
      </c>
      <c r="C2" s="38" t="s">
        <v>2</v>
      </c>
      <c r="D2" s="38" t="s">
        <v>3</v>
      </c>
      <c r="E2" s="42" t="s">
        <v>4</v>
      </c>
      <c r="F2" s="42" t="s">
        <v>5</v>
      </c>
      <c r="G2" s="42" t="s">
        <v>6</v>
      </c>
      <c r="H2" s="25" t="s">
        <v>7</v>
      </c>
      <c r="I2" s="25" t="s">
        <v>8</v>
      </c>
    </row>
    <row r="3" spans="1:10" ht="30" customHeight="1" x14ac:dyDescent="0.25">
      <c r="A3" s="38"/>
      <c r="B3" s="38"/>
      <c r="C3" s="38"/>
      <c r="D3" s="38"/>
      <c r="E3" s="42"/>
      <c r="F3" s="42"/>
      <c r="G3" s="42"/>
      <c r="H3" s="50" t="s">
        <v>110</v>
      </c>
      <c r="I3" s="50" t="s">
        <v>110</v>
      </c>
    </row>
    <row r="4" spans="1:10" ht="60" x14ac:dyDescent="0.25">
      <c r="A4" s="39">
        <v>1</v>
      </c>
      <c r="B4" s="26" t="s">
        <v>9</v>
      </c>
      <c r="C4" s="25" t="s">
        <v>10</v>
      </c>
      <c r="D4" s="27">
        <v>30</v>
      </c>
      <c r="E4" s="29" t="s">
        <v>11</v>
      </c>
      <c r="F4" s="32">
        <v>0.997</v>
      </c>
      <c r="G4" s="30" t="s">
        <v>12</v>
      </c>
      <c r="H4" s="27"/>
      <c r="I4" s="29"/>
    </row>
    <row r="5" spans="1:10" ht="53" customHeight="1" x14ac:dyDescent="0.25">
      <c r="A5" s="40"/>
      <c r="B5" s="26" t="s">
        <v>13</v>
      </c>
      <c r="C5" s="25" t="s">
        <v>10</v>
      </c>
      <c r="D5" s="27">
        <v>20</v>
      </c>
      <c r="E5" s="33" t="s">
        <v>14</v>
      </c>
      <c r="F5" s="32">
        <v>0.997</v>
      </c>
      <c r="G5" s="30" t="s">
        <v>15</v>
      </c>
      <c r="H5" s="27"/>
      <c r="I5" s="29"/>
    </row>
    <row r="6" spans="1:10" ht="60" x14ac:dyDescent="0.25">
      <c r="A6" s="25">
        <v>2</v>
      </c>
      <c r="B6" s="28" t="s">
        <v>16</v>
      </c>
      <c r="C6" s="29" t="s">
        <v>17</v>
      </c>
      <c r="D6" s="27">
        <v>20</v>
      </c>
      <c r="E6" s="29" t="s">
        <v>18</v>
      </c>
      <c r="F6" s="32">
        <v>1E-3</v>
      </c>
      <c r="G6" s="30" t="s">
        <v>19</v>
      </c>
      <c r="H6" s="27"/>
      <c r="I6" s="29"/>
    </row>
    <row r="7" spans="1:10" ht="60" x14ac:dyDescent="0.25">
      <c r="A7" s="25">
        <v>3</v>
      </c>
      <c r="B7" s="28" t="s">
        <v>20</v>
      </c>
      <c r="C7" s="29" t="s">
        <v>21</v>
      </c>
      <c r="D7" s="27">
        <v>20</v>
      </c>
      <c r="E7" s="29" t="s">
        <v>22</v>
      </c>
      <c r="F7" s="32">
        <v>0.999</v>
      </c>
      <c r="G7" s="30" t="s">
        <v>23</v>
      </c>
      <c r="H7" s="27"/>
      <c r="I7" s="29"/>
    </row>
    <row r="8" spans="1:10" ht="60" x14ac:dyDescent="0.25">
      <c r="A8" s="25">
        <v>4</v>
      </c>
      <c r="B8" s="29" t="s">
        <v>24</v>
      </c>
      <c r="C8" s="28" t="s">
        <v>25</v>
      </c>
      <c r="D8" s="30">
        <v>10</v>
      </c>
      <c r="E8" s="29" t="s">
        <v>26</v>
      </c>
      <c r="F8" s="34">
        <v>1E-4</v>
      </c>
      <c r="G8" s="30" t="s">
        <v>27</v>
      </c>
      <c r="H8" s="30"/>
      <c r="I8" s="29"/>
    </row>
    <row r="9" spans="1:10" ht="35" customHeight="1" x14ac:dyDescent="0.25">
      <c r="A9" s="39">
        <v>5</v>
      </c>
      <c r="B9" s="42" t="s">
        <v>28</v>
      </c>
      <c r="C9" s="28" t="s">
        <v>29</v>
      </c>
      <c r="D9" s="29" t="s">
        <v>30</v>
      </c>
      <c r="E9" s="31" t="s">
        <v>31</v>
      </c>
      <c r="F9" s="44" t="s">
        <v>32</v>
      </c>
      <c r="G9" s="42" t="s">
        <v>33</v>
      </c>
      <c r="H9" s="28"/>
      <c r="I9" s="29"/>
    </row>
    <row r="10" spans="1:10" ht="35" customHeight="1" x14ac:dyDescent="0.25">
      <c r="A10" s="41"/>
      <c r="B10" s="42"/>
      <c r="C10" s="28" t="s">
        <v>34</v>
      </c>
      <c r="D10" s="31" t="s">
        <v>30</v>
      </c>
      <c r="E10" s="31" t="s">
        <v>35</v>
      </c>
      <c r="F10" s="44"/>
      <c r="G10" s="42"/>
      <c r="H10" s="28"/>
      <c r="I10" s="29"/>
    </row>
    <row r="11" spans="1:10" ht="35" customHeight="1" x14ac:dyDescent="0.25">
      <c r="A11" s="41"/>
      <c r="B11" s="42"/>
      <c r="C11" s="29" t="s">
        <v>36</v>
      </c>
      <c r="D11" s="29" t="s">
        <v>30</v>
      </c>
      <c r="E11" s="31" t="s">
        <v>37</v>
      </c>
      <c r="F11" s="44"/>
      <c r="G11" s="42"/>
      <c r="H11" s="29"/>
      <c r="I11" s="29"/>
    </row>
    <row r="12" spans="1:10" ht="35" customHeight="1" x14ac:dyDescent="0.25">
      <c r="A12" s="41"/>
      <c r="B12" s="42"/>
      <c r="C12" s="29" t="s">
        <v>38</v>
      </c>
      <c r="D12" s="29" t="s">
        <v>30</v>
      </c>
      <c r="E12" s="31" t="s">
        <v>39</v>
      </c>
      <c r="F12" s="44"/>
      <c r="G12" s="42"/>
      <c r="H12" s="29"/>
      <c r="I12" s="29"/>
    </row>
    <row r="13" spans="1:10" ht="35" customHeight="1" x14ac:dyDescent="0.25">
      <c r="A13" s="41"/>
      <c r="B13" s="42"/>
      <c r="C13" s="26" t="s">
        <v>40</v>
      </c>
      <c r="D13" s="29" t="s">
        <v>30</v>
      </c>
      <c r="E13" s="31" t="s">
        <v>41</v>
      </c>
      <c r="F13" s="44"/>
      <c r="G13" s="42"/>
      <c r="H13" s="29"/>
      <c r="I13" s="29"/>
    </row>
    <row r="14" spans="1:10" ht="35" customHeight="1" x14ac:dyDescent="0.25">
      <c r="A14" s="40"/>
      <c r="B14" s="42"/>
      <c r="C14" s="29" t="s">
        <v>42</v>
      </c>
      <c r="D14" s="29" t="s">
        <v>30</v>
      </c>
      <c r="E14" s="31" t="s">
        <v>43</v>
      </c>
      <c r="F14" s="44"/>
      <c r="G14" s="42"/>
      <c r="H14" s="29"/>
      <c r="I14" s="29"/>
    </row>
    <row r="15" spans="1:10" ht="45" x14ac:dyDescent="0.25">
      <c r="A15" s="39">
        <v>6</v>
      </c>
      <c r="B15" s="42" t="s">
        <v>44</v>
      </c>
      <c r="C15" s="42" t="s">
        <v>45</v>
      </c>
      <c r="D15" s="43" t="s">
        <v>30</v>
      </c>
      <c r="E15" s="31" t="s">
        <v>46</v>
      </c>
      <c r="F15" s="44" t="s">
        <v>32</v>
      </c>
      <c r="G15" s="42" t="s">
        <v>47</v>
      </c>
      <c r="H15" s="28"/>
      <c r="I15" s="29"/>
    </row>
    <row r="16" spans="1:10" ht="45" x14ac:dyDescent="0.25">
      <c r="A16" s="40"/>
      <c r="B16" s="42"/>
      <c r="C16" s="42"/>
      <c r="D16" s="43"/>
      <c r="E16" s="31" t="s">
        <v>48</v>
      </c>
      <c r="F16" s="44"/>
      <c r="G16" s="44"/>
      <c r="H16" s="29"/>
      <c r="I16" s="29"/>
      <c r="J16" s="35"/>
    </row>
    <row r="17" spans="1:9" ht="35" customHeight="1" x14ac:dyDescent="0.25">
      <c r="A17" s="25" t="s">
        <v>49</v>
      </c>
      <c r="B17" s="25" t="s">
        <v>50</v>
      </c>
      <c r="C17" s="28" t="s">
        <v>32</v>
      </c>
      <c r="D17" s="28" t="s">
        <v>32</v>
      </c>
      <c r="E17" s="28" t="s">
        <v>32</v>
      </c>
      <c r="F17" s="28" t="s">
        <v>32</v>
      </c>
      <c r="G17" s="28" t="s">
        <v>32</v>
      </c>
      <c r="H17" s="28" t="s">
        <v>32</v>
      </c>
      <c r="I17" s="28">
        <f>SUM(I4:I16)</f>
        <v>0</v>
      </c>
    </row>
    <row r="18" spans="1:9" ht="17.5" x14ac:dyDescent="0.25">
      <c r="A18" s="37" t="s">
        <v>51</v>
      </c>
      <c r="B18" s="37"/>
      <c r="C18" s="37" t="s">
        <v>52</v>
      </c>
      <c r="D18" s="37"/>
      <c r="E18" s="37" t="s">
        <v>53</v>
      </c>
      <c r="F18" s="37"/>
      <c r="G18" s="37"/>
      <c r="H18" s="37"/>
      <c r="I18" s="37"/>
    </row>
    <row r="19" spans="1:9" ht="17.5" x14ac:dyDescent="0.25">
      <c r="A19" s="37" t="s">
        <v>54</v>
      </c>
      <c r="B19" s="37"/>
      <c r="C19" s="37" t="s">
        <v>55</v>
      </c>
      <c r="D19" s="37"/>
      <c r="E19" s="37" t="s">
        <v>56</v>
      </c>
      <c r="F19" s="37"/>
      <c r="G19" s="37"/>
      <c r="H19" s="37"/>
      <c r="I19" s="37"/>
    </row>
    <row r="20" spans="1:9" ht="17.5" x14ac:dyDescent="0.25">
      <c r="A20" s="37" t="s">
        <v>57</v>
      </c>
      <c r="B20" s="37"/>
      <c r="C20" s="37" t="s">
        <v>58</v>
      </c>
      <c r="D20" s="37"/>
      <c r="E20" s="37" t="s">
        <v>59</v>
      </c>
      <c r="F20" s="37"/>
      <c r="G20" s="37"/>
      <c r="H20" s="37"/>
      <c r="I20" s="37"/>
    </row>
    <row r="21" spans="1:9" ht="17.5" x14ac:dyDescent="0.25">
      <c r="A21" s="37" t="s">
        <v>60</v>
      </c>
      <c r="B21" s="37"/>
      <c r="C21" s="37" t="s">
        <v>61</v>
      </c>
      <c r="D21" s="37"/>
      <c r="E21" s="37" t="s">
        <v>62</v>
      </c>
      <c r="F21" s="37"/>
      <c r="G21" s="37"/>
      <c r="H21" s="37"/>
      <c r="I21" s="37"/>
    </row>
    <row r="22" spans="1:9" ht="17.5" x14ac:dyDescent="0.25">
      <c r="A22" s="37" t="s">
        <v>63</v>
      </c>
      <c r="B22" s="37"/>
      <c r="C22" s="37" t="s">
        <v>64</v>
      </c>
      <c r="D22" s="37"/>
      <c r="E22" s="37" t="s">
        <v>65</v>
      </c>
      <c r="F22" s="37"/>
      <c r="G22" s="37"/>
      <c r="H22" s="37"/>
      <c r="I22" s="37"/>
    </row>
  </sheetData>
  <sortState ref="A8:Q15">
    <sortCondition descending="1" ref="B8:B15"/>
  </sortState>
  <mergeCells count="34">
    <mergeCell ref="A22:B22"/>
    <mergeCell ref="C22:D22"/>
    <mergeCell ref="E22:I22"/>
    <mergeCell ref="A2:A3"/>
    <mergeCell ref="A4:A5"/>
    <mergeCell ref="A9:A14"/>
    <mergeCell ref="A15:A16"/>
    <mergeCell ref="B2:B3"/>
    <mergeCell ref="B9:B14"/>
    <mergeCell ref="B15:B16"/>
    <mergeCell ref="C2:C3"/>
    <mergeCell ref="C15:C16"/>
    <mergeCell ref="D2:D3"/>
    <mergeCell ref="D15:D16"/>
    <mergeCell ref="E2:E3"/>
    <mergeCell ref="F2:F3"/>
    <mergeCell ref="A20:B20"/>
    <mergeCell ref="C20:D20"/>
    <mergeCell ref="E20:I20"/>
    <mergeCell ref="A21:B21"/>
    <mergeCell ref="C21:D21"/>
    <mergeCell ref="E21:I21"/>
    <mergeCell ref="A1:I1"/>
    <mergeCell ref="A18:B18"/>
    <mergeCell ref="C18:D18"/>
    <mergeCell ref="E18:I18"/>
    <mergeCell ref="A19:B19"/>
    <mergeCell ref="C19:D19"/>
    <mergeCell ref="E19:I19"/>
    <mergeCell ref="F9:F14"/>
    <mergeCell ref="F15:F16"/>
    <mergeCell ref="G2:G3"/>
    <mergeCell ref="G9:G14"/>
    <mergeCell ref="G15:G16"/>
  </mergeCells>
  <phoneticPr fontId="10" type="noConversion"/>
  <pageMargins left="0.156944444444444" right="0.156944444444444" top="0.196527777777778" bottom="0.27500000000000002" header="0.156944444444444" footer="0.15694444444444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19"/>
  <sheetViews>
    <sheetView workbookViewId="0">
      <pane xSplit="2" ySplit="6" topLeftCell="C7" activePane="bottomRight" state="frozen"/>
      <selection pane="topRight"/>
      <selection pane="bottomLeft"/>
      <selection pane="bottomRight" activeCell="E14" sqref="E14"/>
    </sheetView>
  </sheetViews>
  <sheetFormatPr defaultColWidth="9.26953125" defaultRowHeight="14" x14ac:dyDescent="0.25"/>
  <cols>
    <col min="1" max="1" width="12.36328125" style="1" customWidth="1"/>
    <col min="2" max="3" width="10.90625" style="1" customWidth="1"/>
    <col min="4" max="4" width="6.26953125" style="1" customWidth="1"/>
    <col min="5" max="6" width="9" style="1" customWidth="1"/>
    <col min="7" max="8" width="8.6328125" style="1" customWidth="1"/>
    <col min="9" max="9" width="18.7265625" style="1" customWidth="1"/>
    <col min="10" max="10" width="6.26953125" style="1" customWidth="1"/>
    <col min="11" max="11" width="10.1796875" style="1" customWidth="1"/>
    <col min="12" max="12" width="9" style="1" customWidth="1"/>
    <col min="13" max="13" width="6.26953125" style="1" customWidth="1"/>
    <col min="14" max="15" width="9" style="1" customWidth="1"/>
    <col min="16" max="16" width="7.1796875" style="1" customWidth="1"/>
    <col min="17" max="17" width="9" style="1" customWidth="1"/>
    <col min="18" max="18" width="8.6328125" style="1" customWidth="1"/>
    <col min="19" max="16384" width="9.26953125" style="1"/>
  </cols>
  <sheetData>
    <row r="1" spans="1:18" ht="32" customHeight="1" x14ac:dyDescent="0.25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20" customHeight="1" x14ac:dyDescent="0.25">
      <c r="A2" s="46" t="s">
        <v>67</v>
      </c>
      <c r="B2" s="46" t="s">
        <v>68</v>
      </c>
      <c r="C2" s="46" t="s">
        <v>69</v>
      </c>
      <c r="D2" s="46"/>
      <c r="E2" s="46"/>
      <c r="F2" s="46"/>
      <c r="G2" s="46"/>
      <c r="H2" s="46"/>
      <c r="I2" s="46"/>
      <c r="J2" s="46" t="s">
        <v>70</v>
      </c>
      <c r="K2" s="46"/>
      <c r="L2" s="46"/>
      <c r="M2" s="46"/>
      <c r="N2" s="46"/>
      <c r="O2" s="46"/>
      <c r="P2" s="46"/>
      <c r="Q2" s="46"/>
      <c r="R2" s="46"/>
    </row>
    <row r="3" spans="1:18" ht="20" customHeight="1" x14ac:dyDescent="0.25">
      <c r="A3" s="46"/>
      <c r="B3" s="46"/>
      <c r="C3" s="47" t="s">
        <v>71</v>
      </c>
      <c r="D3" s="47"/>
      <c r="E3" s="46" t="s">
        <v>72</v>
      </c>
      <c r="F3" s="46"/>
      <c r="G3" s="46"/>
      <c r="H3" s="46"/>
      <c r="I3" s="46"/>
      <c r="J3" s="46" t="s">
        <v>73</v>
      </c>
      <c r="K3" s="46"/>
      <c r="L3" s="46"/>
      <c r="M3" s="46" t="s">
        <v>74</v>
      </c>
      <c r="N3" s="46"/>
      <c r="O3" s="46"/>
      <c r="P3" s="46" t="s">
        <v>75</v>
      </c>
      <c r="Q3" s="46"/>
      <c r="R3" s="46"/>
    </row>
    <row r="4" spans="1:18" ht="20" customHeight="1" x14ac:dyDescent="0.25">
      <c r="A4" s="46"/>
      <c r="B4" s="46"/>
      <c r="C4" s="6" t="s">
        <v>76</v>
      </c>
      <c r="D4" s="6" t="s">
        <v>77</v>
      </c>
      <c r="E4" s="6" t="s">
        <v>78</v>
      </c>
      <c r="F4" s="6" t="s">
        <v>79</v>
      </c>
      <c r="G4" s="6" t="s">
        <v>80</v>
      </c>
      <c r="H4" s="6" t="s">
        <v>81</v>
      </c>
      <c r="I4" s="6" t="s">
        <v>82</v>
      </c>
      <c r="J4" s="6" t="s">
        <v>76</v>
      </c>
      <c r="K4" s="6" t="s">
        <v>77</v>
      </c>
      <c r="L4" s="6" t="s">
        <v>10</v>
      </c>
      <c r="M4" s="6" t="s">
        <v>76</v>
      </c>
      <c r="N4" s="6" t="s">
        <v>77</v>
      </c>
      <c r="O4" s="6" t="s">
        <v>17</v>
      </c>
      <c r="P4" s="6" t="s">
        <v>83</v>
      </c>
      <c r="Q4" s="6" t="s">
        <v>77</v>
      </c>
      <c r="R4" s="6" t="s">
        <v>25</v>
      </c>
    </row>
    <row r="5" spans="1:18" ht="24" customHeight="1" x14ac:dyDescent="0.25">
      <c r="A5" s="48" t="s">
        <v>32</v>
      </c>
      <c r="B5" s="7" t="s">
        <v>84</v>
      </c>
      <c r="C5" s="7">
        <f>SUM(C9,C12,C15)</f>
        <v>3041</v>
      </c>
      <c r="D5" s="7" t="s">
        <v>32</v>
      </c>
      <c r="E5" s="7">
        <f>SUM(E9,E12,E15)</f>
        <v>30567</v>
      </c>
      <c r="F5" s="7">
        <f>SUM(F9,F12,F15)</f>
        <v>2803068</v>
      </c>
      <c r="G5" s="7" t="s">
        <v>32</v>
      </c>
      <c r="H5" s="7" t="s">
        <v>32</v>
      </c>
      <c r="I5" s="8">
        <f>SUM(I9,I12,I15)</f>
        <v>2357.828</v>
      </c>
      <c r="J5" s="7">
        <f>SUM(J9,J12,J15)</f>
        <v>5</v>
      </c>
      <c r="K5" s="12">
        <f>J5/C5</f>
        <v>1.64419598816179E-3</v>
      </c>
      <c r="L5" s="12">
        <f>1-J5/C5</f>
        <v>0.99835580401183799</v>
      </c>
      <c r="M5" s="7">
        <f>SUM(M9,M12,M15)</f>
        <v>2</v>
      </c>
      <c r="N5" s="12">
        <f>M5/C5</f>
        <v>6.5767839526471601E-4</v>
      </c>
      <c r="O5" s="12">
        <f>M5/C5</f>
        <v>6.5767839526471601E-4</v>
      </c>
      <c r="P5" s="7">
        <f>SUM(P9,P12,P15)</f>
        <v>82</v>
      </c>
      <c r="Q5" s="21">
        <f>P5/F5</f>
        <v>2.92536606318505E-5</v>
      </c>
      <c r="R5" s="21">
        <v>2.31669458893303E-5</v>
      </c>
    </row>
    <row r="6" spans="1:18" ht="24" customHeight="1" x14ac:dyDescent="0.25">
      <c r="A6" s="48"/>
      <c r="B6" s="7" t="s">
        <v>85</v>
      </c>
      <c r="C6" s="8">
        <f>AVERAGE(C9,C12,C15)</f>
        <v>1013.66666666667</v>
      </c>
      <c r="D6" s="7" t="s">
        <v>32</v>
      </c>
      <c r="E6" s="7">
        <f>AVERAGE(E9,E12,E15)</f>
        <v>10189</v>
      </c>
      <c r="F6" s="7">
        <f>AVERAGE(F9,F12,F15)</f>
        <v>934356</v>
      </c>
      <c r="G6" s="7" t="s">
        <v>32</v>
      </c>
      <c r="H6" s="7" t="s">
        <v>32</v>
      </c>
      <c r="I6" s="8">
        <f>AVERAGE(I9,I12,I15)</f>
        <v>785.94266666666704</v>
      </c>
      <c r="J6" s="13">
        <f>AVERAGE(J9,J12,J15)</f>
        <v>1.6666666666666701</v>
      </c>
      <c r="K6" s="12">
        <f>J6/C6</f>
        <v>1.64419598816179E-3</v>
      </c>
      <c r="L6" s="12">
        <f>1-J6/C6</f>
        <v>0.99835580401183799</v>
      </c>
      <c r="M6" s="13">
        <f>AVERAGE(M9,M12,M15)</f>
        <v>0.66666666666666696</v>
      </c>
      <c r="N6" s="12">
        <f>M6/C6</f>
        <v>6.5767839526471601E-4</v>
      </c>
      <c r="O6" s="12">
        <f>M6/C6</f>
        <v>6.5767839526471601E-4</v>
      </c>
      <c r="P6" s="13">
        <f>AVERAGE(P9,P12,P15)</f>
        <v>27.3333333333333</v>
      </c>
      <c r="Q6" s="21">
        <f>P6/F6</f>
        <v>2.92536606318505E-5</v>
      </c>
      <c r="R6" s="21">
        <v>2.31669458893303E-5</v>
      </c>
    </row>
    <row r="7" spans="1:18" ht="24" customHeight="1" x14ac:dyDescent="0.25">
      <c r="A7" s="46" t="s">
        <v>86</v>
      </c>
      <c r="B7" s="51" t="s">
        <v>110</v>
      </c>
      <c r="C7" s="6">
        <v>1763</v>
      </c>
      <c r="D7" s="6"/>
      <c r="E7" s="6">
        <v>10189</v>
      </c>
      <c r="F7" s="6">
        <v>934356</v>
      </c>
      <c r="G7" s="6"/>
      <c r="H7" s="6"/>
      <c r="I7" s="14">
        <v>529.09</v>
      </c>
      <c r="J7" s="6">
        <v>2</v>
      </c>
      <c r="K7" s="15">
        <f t="shared" ref="K7:K12" si="0">J7/C7</f>
        <v>1.13442994895065E-3</v>
      </c>
      <c r="L7" s="16">
        <v>0.99890000000000001</v>
      </c>
      <c r="M7" s="6">
        <v>2</v>
      </c>
      <c r="N7" s="15">
        <f t="shared" ref="N7:N12" si="1">M7/C7</f>
        <v>1.13442994895065E-3</v>
      </c>
      <c r="O7" s="15">
        <v>1.13442994895065E-3</v>
      </c>
      <c r="P7" s="6">
        <v>47</v>
      </c>
      <c r="Q7" s="22">
        <f t="shared" ref="Q7:Q12" si="2">P7/F7</f>
        <v>5.0302026208425899E-5</v>
      </c>
      <c r="R7" s="22">
        <v>5.03020262084E-5</v>
      </c>
    </row>
    <row r="8" spans="1:18" ht="24" customHeight="1" x14ac:dyDescent="0.25">
      <c r="A8" s="46"/>
      <c r="B8" s="6" t="s">
        <v>87</v>
      </c>
      <c r="C8" s="6"/>
      <c r="D8" s="6"/>
      <c r="E8" s="6"/>
      <c r="F8" s="6"/>
      <c r="G8" s="6"/>
      <c r="H8" s="6"/>
      <c r="I8" s="14"/>
      <c r="J8" s="6"/>
      <c r="K8" s="6"/>
      <c r="L8" s="6"/>
      <c r="M8" s="6"/>
      <c r="N8" s="6"/>
      <c r="O8" s="6"/>
      <c r="P8" s="6"/>
      <c r="Q8" s="6"/>
      <c r="R8" s="6"/>
    </row>
    <row r="9" spans="1:18" ht="24" customHeight="1" x14ac:dyDescent="0.25">
      <c r="A9" s="46"/>
      <c r="B9" s="9" t="s">
        <v>88</v>
      </c>
      <c r="C9" s="9">
        <f t="shared" ref="C9:J9" si="3">SUM(C7:C8)</f>
        <v>1763</v>
      </c>
      <c r="D9" s="9">
        <f t="shared" si="3"/>
        <v>0</v>
      </c>
      <c r="E9" s="11">
        <v>10189</v>
      </c>
      <c r="F9" s="11">
        <v>934356</v>
      </c>
      <c r="G9" s="9">
        <f t="shared" si="3"/>
        <v>0</v>
      </c>
      <c r="H9" s="9">
        <f t="shared" si="3"/>
        <v>0</v>
      </c>
      <c r="I9" s="17">
        <f t="shared" si="3"/>
        <v>529.09</v>
      </c>
      <c r="J9" s="9">
        <f t="shared" si="3"/>
        <v>2</v>
      </c>
      <c r="K9" s="18">
        <f t="shared" si="0"/>
        <v>1.13442994895065E-3</v>
      </c>
      <c r="L9" s="19">
        <v>0.99890000000000001</v>
      </c>
      <c r="M9" s="9">
        <f>SUM(M7:M8)</f>
        <v>2</v>
      </c>
      <c r="N9" s="18">
        <f t="shared" si="1"/>
        <v>1.13442994895065E-3</v>
      </c>
      <c r="O9" s="18">
        <v>1.13442994895065E-3</v>
      </c>
      <c r="P9" s="9">
        <f>SUM(P7:P8)</f>
        <v>47</v>
      </c>
      <c r="Q9" s="23">
        <f t="shared" si="2"/>
        <v>5.0302026208425899E-5</v>
      </c>
      <c r="R9" s="23">
        <v>5.0302026208425899E-5</v>
      </c>
    </row>
    <row r="10" spans="1:18" ht="24" customHeight="1" x14ac:dyDescent="0.25">
      <c r="A10" s="46" t="s">
        <v>89</v>
      </c>
      <c r="B10" s="51" t="s">
        <v>110</v>
      </c>
      <c r="C10" s="6">
        <v>1256</v>
      </c>
      <c r="D10" s="6"/>
      <c r="E10" s="6">
        <v>6956</v>
      </c>
      <c r="F10" s="6">
        <v>655963</v>
      </c>
      <c r="G10" s="6"/>
      <c r="H10" s="6"/>
      <c r="I10" s="14">
        <v>376.3</v>
      </c>
      <c r="J10" s="6">
        <v>3</v>
      </c>
      <c r="K10" s="15">
        <f t="shared" si="0"/>
        <v>2.3885350318471302E-3</v>
      </c>
      <c r="L10" s="15">
        <f>1-K10</f>
        <v>0.99761146496815301</v>
      </c>
      <c r="M10" s="6">
        <v>0</v>
      </c>
      <c r="N10" s="20">
        <v>0</v>
      </c>
      <c r="O10" s="20">
        <v>0</v>
      </c>
      <c r="P10" s="6">
        <v>24</v>
      </c>
      <c r="Q10" s="22">
        <f t="shared" si="2"/>
        <v>3.6587429473918499E-5</v>
      </c>
      <c r="R10" s="22">
        <v>3.6587429473918499E-5</v>
      </c>
    </row>
    <row r="11" spans="1:18" ht="24" customHeight="1" x14ac:dyDescent="0.25">
      <c r="A11" s="46"/>
      <c r="B11" s="6" t="s">
        <v>87</v>
      </c>
      <c r="C11" s="6">
        <v>22</v>
      </c>
      <c r="D11" s="6"/>
      <c r="E11" s="6">
        <v>549</v>
      </c>
      <c r="F11" s="6">
        <v>53794</v>
      </c>
      <c r="G11" s="6"/>
      <c r="H11" s="6"/>
      <c r="I11" s="14">
        <f>F11*0.027</f>
        <v>1452.4380000000001</v>
      </c>
      <c r="J11" s="6">
        <v>0</v>
      </c>
      <c r="K11" s="20">
        <v>0</v>
      </c>
      <c r="L11" s="20">
        <v>1</v>
      </c>
      <c r="M11" s="6">
        <v>0</v>
      </c>
      <c r="N11" s="20">
        <v>0</v>
      </c>
      <c r="O11" s="20">
        <v>0</v>
      </c>
      <c r="P11" s="6">
        <v>11</v>
      </c>
      <c r="Q11" s="22">
        <f t="shared" si="2"/>
        <v>2.04483771424322E-4</v>
      </c>
      <c r="R11" s="22">
        <v>2.04483771424322E-4</v>
      </c>
    </row>
    <row r="12" spans="1:18" ht="24" customHeight="1" x14ac:dyDescent="0.25">
      <c r="A12" s="46"/>
      <c r="B12" s="9" t="s">
        <v>88</v>
      </c>
      <c r="C12" s="9">
        <f t="shared" ref="C12:J12" si="4">SUM(C10:C11)</f>
        <v>1278</v>
      </c>
      <c r="D12" s="9">
        <f t="shared" si="4"/>
        <v>0</v>
      </c>
      <c r="E12" s="11">
        <v>10189</v>
      </c>
      <c r="F12" s="11">
        <v>934356</v>
      </c>
      <c r="G12" s="9">
        <f t="shared" si="4"/>
        <v>0</v>
      </c>
      <c r="H12" s="9">
        <f t="shared" si="4"/>
        <v>0</v>
      </c>
      <c r="I12" s="17">
        <f t="shared" si="4"/>
        <v>1828.7380000000001</v>
      </c>
      <c r="J12" s="9">
        <f t="shared" si="4"/>
        <v>3</v>
      </c>
      <c r="K12" s="18">
        <f t="shared" si="0"/>
        <v>2.3474178403755899E-3</v>
      </c>
      <c r="L12" s="19">
        <v>0.99890000000000001</v>
      </c>
      <c r="M12" s="9">
        <f>SUM(M10:M11)</f>
        <v>0</v>
      </c>
      <c r="N12" s="18">
        <f t="shared" si="1"/>
        <v>0</v>
      </c>
      <c r="O12" s="18">
        <v>1.13442994895065E-3</v>
      </c>
      <c r="P12" s="9">
        <f>SUM(P10:P11)</f>
        <v>35</v>
      </c>
      <c r="Q12" s="23">
        <f t="shared" si="2"/>
        <v>3.7458955687125702E-5</v>
      </c>
      <c r="R12" s="23">
        <v>5.0302026208425899E-5</v>
      </c>
    </row>
    <row r="13" spans="1:18" ht="24" customHeight="1" x14ac:dyDescent="0.25">
      <c r="A13" s="46" t="s">
        <v>90</v>
      </c>
      <c r="B13" s="51" t="s">
        <v>110</v>
      </c>
      <c r="C13" s="6"/>
      <c r="D13" s="6"/>
      <c r="E13" s="6"/>
      <c r="F13" s="6"/>
      <c r="G13" s="6"/>
      <c r="H13" s="6"/>
      <c r="I13" s="14"/>
      <c r="J13" s="6"/>
      <c r="K13" s="15"/>
      <c r="L13" s="15"/>
      <c r="M13" s="6"/>
      <c r="N13" s="15"/>
      <c r="O13" s="15"/>
      <c r="P13" s="6"/>
      <c r="Q13" s="22"/>
      <c r="R13" s="22"/>
    </row>
    <row r="14" spans="1:18" ht="24" customHeight="1" x14ac:dyDescent="0.25">
      <c r="A14" s="46"/>
      <c r="B14" s="6" t="s">
        <v>87</v>
      </c>
      <c r="C14" s="6"/>
      <c r="D14" s="6"/>
      <c r="E14" s="6"/>
      <c r="F14" s="6"/>
      <c r="G14" s="6"/>
      <c r="H14" s="6"/>
      <c r="I14" s="14"/>
      <c r="J14" s="6"/>
      <c r="K14" s="6"/>
      <c r="L14" s="6"/>
      <c r="M14" s="6"/>
      <c r="N14" s="6"/>
      <c r="O14" s="6"/>
      <c r="P14" s="6"/>
      <c r="Q14" s="6"/>
      <c r="R14" s="6"/>
    </row>
    <row r="15" spans="1:18" ht="24" customHeight="1" x14ac:dyDescent="0.25">
      <c r="A15" s="46"/>
      <c r="B15" s="9" t="s">
        <v>88</v>
      </c>
      <c r="C15" s="9">
        <f t="shared" ref="C15:J15" si="5">SUM(C13:C14)</f>
        <v>0</v>
      </c>
      <c r="D15" s="9">
        <f t="shared" si="5"/>
        <v>0</v>
      </c>
      <c r="E15" s="11">
        <v>10189</v>
      </c>
      <c r="F15" s="11">
        <v>934356</v>
      </c>
      <c r="G15" s="9">
        <f t="shared" si="5"/>
        <v>0</v>
      </c>
      <c r="H15" s="9">
        <f t="shared" si="5"/>
        <v>0</v>
      </c>
      <c r="I15" s="17">
        <f t="shared" si="5"/>
        <v>0</v>
      </c>
      <c r="J15" s="9">
        <f t="shared" si="5"/>
        <v>0</v>
      </c>
      <c r="K15" s="18" t="e">
        <f>J15/C15</f>
        <v>#DIV/0!</v>
      </c>
      <c r="L15" s="19">
        <v>0.99890000000000001</v>
      </c>
      <c r="M15" s="9">
        <f>SUM(M13:M14)</f>
        <v>0</v>
      </c>
      <c r="N15" s="18" t="e">
        <f>M15/C15</f>
        <v>#DIV/0!</v>
      </c>
      <c r="O15" s="18">
        <v>1.13442994895065E-3</v>
      </c>
      <c r="P15" s="9">
        <f>SUM(P13:P14)</f>
        <v>0</v>
      </c>
      <c r="Q15" s="23">
        <f>P15/F15</f>
        <v>0</v>
      </c>
      <c r="R15" s="23">
        <v>5.0302026208425899E-5</v>
      </c>
    </row>
    <row r="16" spans="1:18" ht="1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1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1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1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</sheetData>
  <mergeCells count="14">
    <mergeCell ref="A5:A6"/>
    <mergeCell ref="A7:A9"/>
    <mergeCell ref="A10:A12"/>
    <mergeCell ref="A13:A15"/>
    <mergeCell ref="B2:B4"/>
    <mergeCell ref="A1:R1"/>
    <mergeCell ref="C2:I2"/>
    <mergeCell ref="J2:R2"/>
    <mergeCell ref="C3:D3"/>
    <mergeCell ref="E3:I3"/>
    <mergeCell ref="J3:L3"/>
    <mergeCell ref="M3:O3"/>
    <mergeCell ref="P3:R3"/>
    <mergeCell ref="A2:A4"/>
  </mergeCells>
  <phoneticPr fontId="1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"/>
  <sheetViews>
    <sheetView workbookViewId="0">
      <selection activeCell="E14" sqref="E14"/>
    </sheetView>
  </sheetViews>
  <sheetFormatPr defaultColWidth="8.7265625" defaultRowHeight="14" x14ac:dyDescent="0.25"/>
  <cols>
    <col min="1" max="1" width="6" style="1" customWidth="1"/>
    <col min="2" max="2" width="10.26953125" style="1" customWidth="1"/>
    <col min="3" max="3" width="6" style="1" customWidth="1"/>
    <col min="4" max="4" width="10.26953125" style="1" customWidth="1"/>
    <col min="5" max="5" width="8.1796875" style="1" customWidth="1"/>
    <col min="6" max="6" width="6" style="1" customWidth="1"/>
    <col min="7" max="7" width="8.1796875" style="1" customWidth="1"/>
    <col min="8" max="8" width="10.26953125" style="1" customWidth="1"/>
    <col min="9" max="9" width="15.1796875" style="1" customWidth="1"/>
    <col min="10" max="10" width="32.1796875" style="1" customWidth="1"/>
    <col min="11" max="12" width="10.26953125" style="1" customWidth="1"/>
    <col min="13" max="13" width="8.1796875" style="1" customWidth="1"/>
    <col min="14" max="14" width="10.26953125" style="1" customWidth="1"/>
    <col min="15" max="16384" width="8.7265625" style="1"/>
  </cols>
  <sheetData>
    <row r="1" spans="1:14" x14ac:dyDescent="0.25">
      <c r="A1" s="2" t="s">
        <v>91</v>
      </c>
      <c r="B1" s="2" t="s">
        <v>92</v>
      </c>
      <c r="C1" s="2" t="s">
        <v>93</v>
      </c>
      <c r="D1" s="2" t="s">
        <v>94</v>
      </c>
      <c r="E1" s="2" t="s">
        <v>95</v>
      </c>
      <c r="F1" s="2" t="s">
        <v>96</v>
      </c>
      <c r="G1" s="2" t="s">
        <v>97</v>
      </c>
      <c r="H1" s="2" t="s">
        <v>98</v>
      </c>
      <c r="I1" s="2" t="s">
        <v>99</v>
      </c>
      <c r="J1" s="2" t="s">
        <v>100</v>
      </c>
      <c r="K1" s="2" t="s">
        <v>101</v>
      </c>
      <c r="L1" s="2" t="s">
        <v>102</v>
      </c>
      <c r="M1" s="2" t="s">
        <v>103</v>
      </c>
      <c r="N1" s="2" t="s">
        <v>104</v>
      </c>
    </row>
    <row r="2" spans="1:14" x14ac:dyDescent="0.25">
      <c r="A2" s="3"/>
      <c r="B2" s="2"/>
      <c r="C2" s="4"/>
      <c r="D2" s="2"/>
      <c r="E2" s="2"/>
      <c r="F2" s="2"/>
      <c r="G2" s="2"/>
      <c r="H2" s="2"/>
      <c r="I2" s="2"/>
      <c r="J2" s="2" t="s">
        <v>105</v>
      </c>
      <c r="K2" s="2" t="s">
        <v>106</v>
      </c>
      <c r="L2" s="52" t="s">
        <v>111</v>
      </c>
      <c r="M2" s="52" t="s">
        <v>112</v>
      </c>
      <c r="N2" s="2" t="s">
        <v>107</v>
      </c>
    </row>
    <row r="3" spans="1:14" x14ac:dyDescent="0.25">
      <c r="A3" s="5"/>
      <c r="B3" s="2"/>
      <c r="C3" s="4"/>
      <c r="D3" s="2"/>
      <c r="E3" s="2"/>
      <c r="F3" s="2"/>
      <c r="G3" s="2"/>
      <c r="H3" s="2"/>
      <c r="I3" s="2"/>
      <c r="J3" s="2" t="s">
        <v>108</v>
      </c>
      <c r="K3" s="2" t="s">
        <v>106</v>
      </c>
      <c r="L3" s="52" t="s">
        <v>111</v>
      </c>
      <c r="M3" s="52" t="s">
        <v>112</v>
      </c>
      <c r="N3" s="2" t="s">
        <v>107</v>
      </c>
    </row>
    <row r="4" spans="1:14" x14ac:dyDescent="0.25">
      <c r="A4" s="2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2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2"/>
      <c r="B6" s="2"/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2025KPI考核</vt:lpstr>
      <vt:lpstr>汇总统计表</vt:lpstr>
      <vt:lpstr>2025投诉明细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李膳初</cp:lastModifiedBy>
  <dcterms:created xsi:type="dcterms:W3CDTF">2023-06-13T23:39:00Z</dcterms:created>
  <dcterms:modified xsi:type="dcterms:W3CDTF">2025-01-26T06:57:54Z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6FA11918A28B5D5638977C672A95343C_43</vt:lpwstr>
  </property>
  <property fmtid="{D5CDD505-2E9C-101B-9397-08002B2CF9AE}" pid="3" name="KSOProductBuildVer">
    <vt:lpwstr>2052-6.15.1.8935</vt:lpwstr>
  </property>
</Properties>
</file>